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unitedwayofregina.sharepoint.com/sites/UnitedWay/Shared Documents/Common/Allocations/2024/Weyburn/Assessment/"/>
    </mc:Choice>
  </mc:AlternateContent>
  <xr:revisionPtr revIDLastSave="167" documentId="8_{8A0D972E-5CAE-487D-8E61-9F6B3C7F3F6F}" xr6:coauthVersionLast="47" xr6:coauthVersionMax="47" xr10:uidLastSave="{9B63DFE9-F383-474B-A1CD-15DF7A6EC247}"/>
  <bookViews>
    <workbookView xWindow="-108" yWindow="-108" windowWidth="23256" windowHeight="12576" tabRatio="602" xr2:uid="{00000000-000D-0000-FFFF-FFFF00000000}"/>
  </bookViews>
  <sheets>
    <sheet name="Weyburn" sheetId="46" r:id="rId1"/>
  </sheets>
  <definedNames>
    <definedName name="_xlnm._FilterDatabase" localSheetId="0" hidden="1">Weyburn!$A$1:$AF$1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 i="46" l="1"/>
  <c r="AD7" i="46"/>
  <c r="AB3" i="46"/>
  <c r="AB4" i="46"/>
  <c r="AB5" i="46"/>
  <c r="AB6" i="46"/>
  <c r="AB7" i="46"/>
  <c r="AB8" i="46"/>
  <c r="AB9" i="46"/>
  <c r="N3" i="46"/>
  <c r="O3" i="46" s="1"/>
  <c r="N4" i="46"/>
  <c r="O4" i="46" s="1"/>
  <c r="N5" i="46"/>
  <c r="O5" i="46" s="1"/>
  <c r="N6" i="46"/>
  <c r="O6" i="46" s="1"/>
  <c r="N7" i="46"/>
  <c r="O7" i="46" s="1"/>
  <c r="N8" i="46"/>
  <c r="O8" i="46" s="1"/>
  <c r="N9" i="46"/>
  <c r="O9" i="46" s="1"/>
  <c r="N2" i="46"/>
  <c r="AD6" i="46" l="1"/>
  <c r="AD8" i="46"/>
  <c r="AD5" i="46"/>
  <c r="AD4" i="46"/>
  <c r="AD9" i="46"/>
  <c r="AD3" i="46"/>
  <c r="U10" i="46"/>
  <c r="V10" i="46" l="1"/>
  <c r="T10" i="46"/>
  <c r="AB2" i="46" l="1"/>
  <c r="AD2" i="46" s="1"/>
  <c r="AC8" i="46" l="1"/>
  <c r="AC3" i="46"/>
  <c r="AC4" i="46"/>
  <c r="AC2" i="46"/>
  <c r="AC9" i="46"/>
  <c r="AC6" i="46"/>
  <c r="AC5" i="46"/>
  <c r="S10" i="46" l="1"/>
  <c r="R10" i="46"/>
  <c r="Q10" i="46"/>
</calcChain>
</file>

<file path=xl/sharedStrings.xml><?xml version="1.0" encoding="utf-8"?>
<sst xmlns="http://schemas.openxmlformats.org/spreadsheetml/2006/main" count="57" uniqueCount="57">
  <si>
    <t xml:space="preserve">Agency </t>
  </si>
  <si>
    <t>Program</t>
  </si>
  <si>
    <t xml:space="preserve">Big Brothers Big Sisters of Weyburn </t>
  </si>
  <si>
    <t>Canadian Mental Health Association – Weyburn
Branch</t>
  </si>
  <si>
    <t>CNIB Foundation Saskatchewan</t>
  </si>
  <si>
    <t>Envision Counselling and Support Centre Inc.</t>
  </si>
  <si>
    <t>Inclusion Weyburn</t>
  </si>
  <si>
    <t>Spinal Cord Injury Saskatchewan Inc.</t>
  </si>
  <si>
    <t>Weyburn Care-A-Van Inc.</t>
  </si>
  <si>
    <t xml:space="preserve">In School Mentoring Program </t>
  </si>
  <si>
    <t>Mental Health Programs and Services</t>
  </si>
  <si>
    <t>Peer Support Program</t>
  </si>
  <si>
    <t>Intake Counsellor Position</t>
  </si>
  <si>
    <t>Respite Care Program</t>
  </si>
  <si>
    <t>Essential Transportation Services</t>
  </si>
  <si>
    <t>Amount received in 2019</t>
  </si>
  <si>
    <t>Amount received in 2020</t>
  </si>
  <si>
    <t>zTotal</t>
  </si>
  <si>
    <t>Score weighted 80%</t>
  </si>
  <si>
    <t>Score weighted 20%</t>
  </si>
  <si>
    <t>Amount received in 2021</t>
  </si>
  <si>
    <t xml:space="preserve">Foreign Credentials and Drivers Program </t>
  </si>
  <si>
    <t>Program Description</t>
  </si>
  <si>
    <t xml:space="preserve">Provides youth with a role model and a friend to talk to and share the experiences of growing up, within school grounds and/or virtually when necessary.  </t>
  </si>
  <si>
    <t>Providing Mental Health programs and services within our
priority service areas.
1. Advocacy
2. Phycho-Social (Socialization, Recreational Services)
3. Public Education
4. Vocational Rehabilitation Services
5. Self-Help (Consumers &amp; Families)</t>
  </si>
  <si>
    <t>Peer Support provides a place for people with vision loss to connect and gain their independence while learning new skills and having the support of others.</t>
  </si>
  <si>
    <t>This project supports the immediate support of an Intake Counsellor, who screens all referral calls for placement in our counselling programs, improving the effectiveness of Envision Counselling and our ability to achieve our shared vision of healthy people and strong communities.</t>
  </si>
  <si>
    <t xml:space="preserve">Inclusion Weyburn hires, trains and mentors staff to provide fee respite care to individuals  who have intellectual disabilities and their families.  </t>
  </si>
  <si>
    <t>Foreign credentials, approval of funds based on verifying service required, result would be employment in field of education. 50% of funding for driver’s license program.
Logic Model</t>
  </si>
  <si>
    <t>Built environment accessibility and equity in access to services, including health, finances, basic amenities (clothing, groceries, leisure), housing and belongingness in paramount for all aspects of life.</t>
  </si>
  <si>
    <t>To provide convenient, affordable accessible and essential public transportation services to support our community's ever changing mobility needs.</t>
  </si>
  <si>
    <t>Notes</t>
  </si>
  <si>
    <r>
      <t>Southeast Advocates for Employment (</t>
    </r>
    <r>
      <rPr>
        <b/>
        <u/>
        <sz val="11"/>
        <color theme="1"/>
        <rFont val="Calibri"/>
        <family val="2"/>
        <scheme val="minor"/>
      </rPr>
      <t>NEW in 2022)</t>
    </r>
  </si>
  <si>
    <t>Amount received for 2022</t>
  </si>
  <si>
    <t>Rehabilitation and Employment and Education</t>
  </si>
  <si>
    <t xml:space="preserve">Funding recommendation: </t>
  </si>
  <si>
    <t>Rationale for recommendations</t>
  </si>
  <si>
    <r>
      <t xml:space="preserve">    Overall quality of </t>
    </r>
    <r>
      <rPr>
        <sz val="12"/>
        <color theme="1"/>
        <rFont val="Calibri"/>
        <family val="2"/>
        <scheme val="minor"/>
      </rPr>
      <t>RESULTS REPORT</t>
    </r>
  </si>
  <si>
    <r>
      <t xml:space="preserve">    1 - 2024 </t>
    </r>
    <r>
      <rPr>
        <sz val="12"/>
        <color theme="1"/>
        <rFont val="Calibri"/>
        <family val="2"/>
        <scheme val="minor"/>
      </rPr>
      <t xml:space="preserve">APPLICATION </t>
    </r>
    <r>
      <rPr>
        <b/>
        <sz val="12"/>
        <color theme="1"/>
        <rFont val="Calibri"/>
        <family val="2"/>
        <scheme val="minor"/>
      </rPr>
      <t>aligns with focus areas and priorities</t>
    </r>
  </si>
  <si>
    <t>Amount received for 2023</t>
  </si>
  <si>
    <t>Amount requested for 2024</t>
  </si>
  <si>
    <t xml:space="preserve">    5- Equity, non-discrimination, accessibility</t>
  </si>
  <si>
    <t xml:space="preserve">     2 -  activities and community need</t>
  </si>
  <si>
    <t xml:space="preserve">      4 - TRC</t>
  </si>
  <si>
    <t xml:space="preserve">      3 - cultural competency</t>
  </si>
  <si>
    <t xml:space="preserve">    7 - potential for the program to achieve community impact </t>
  </si>
  <si>
    <t xml:space="preserve">    6 - measuring success</t>
  </si>
  <si>
    <t xml:space="preserve">    Participation in General Meeting Attendance</t>
  </si>
  <si>
    <t xml:space="preserve">     Subcommittee participation</t>
  </si>
  <si>
    <t xml:space="preserve">    Overall Volunteer Hours</t>
  </si>
  <si>
    <t xml:space="preserve">    Day-of Communithon: set up and tear down</t>
  </si>
  <si>
    <t>Score for Communithon Participation out of possible 15:</t>
  </si>
  <si>
    <t>Score for UWR items out of possible 30:</t>
  </si>
  <si>
    <t>Total Score (N + AB)</t>
  </si>
  <si>
    <t xml:space="preserve">     Day-of Communithon: Volunteer Hours</t>
  </si>
  <si>
    <t xml:space="preserve">    Targets/intent of program achieved</t>
  </si>
  <si>
    <t xml:space="preserve">      Quality Impact 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</si>
</sst>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_(&quot;$&quot;* #,##0_);_(&quot;$&quot;* \(#,##0\);_(&quot;$&quot;* &quot;-&quot;??_);_(@_)"/>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8FCC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0" fillId="0" borderId="1" xfId="0" applyBorder="1" applyAlignment="1">
      <alignment horizontal="center"/>
    </xf>
    <xf numFmtId="0" fontId="0" fillId="0" borderId="0" xfId="0" applyAlignment="1">
      <alignment wrapText="1"/>
    </xf>
    <xf numFmtId="0" fontId="2" fillId="2" borderId="1" xfId="0" applyFont="1" applyFill="1" applyBorder="1" applyAlignment="1">
      <alignment horizontal="center" textRotation="45" wrapText="1"/>
    </xf>
    <xf numFmtId="0" fontId="2" fillId="2" borderId="1" xfId="0" applyFont="1" applyFill="1" applyBorder="1" applyAlignment="1">
      <alignment horizontal="center" wrapText="1"/>
    </xf>
    <xf numFmtId="0" fontId="1" fillId="3" borderId="1" xfId="0" applyFont="1" applyFill="1" applyBorder="1" applyAlignment="1">
      <alignment wrapText="1"/>
    </xf>
    <xf numFmtId="0" fontId="1" fillId="0" borderId="1" xfId="0" applyFont="1" applyBorder="1" applyAlignment="1">
      <alignment wrapText="1"/>
    </xf>
    <xf numFmtId="0" fontId="0" fillId="0" borderId="1" xfId="0" applyBorder="1"/>
    <xf numFmtId="0" fontId="2" fillId="0" borderId="1" xfId="0" applyFont="1" applyBorder="1" applyAlignment="1">
      <alignment wrapText="1"/>
    </xf>
    <xf numFmtId="164" fontId="0" fillId="0" borderId="1" xfId="1" applyNumberFormat="1" applyFont="1" applyFill="1" applyBorder="1" applyAlignment="1">
      <alignment horizontal="center" wrapText="1"/>
    </xf>
    <xf numFmtId="164" fontId="0" fillId="0" borderId="1" xfId="1" applyNumberFormat="1" applyFont="1" applyFill="1" applyBorder="1" applyAlignment="1">
      <alignment horizontal="right" wrapText="1" indent="1"/>
    </xf>
    <xf numFmtId="165" fontId="0" fillId="0" borderId="0" xfId="0" applyNumberFormat="1"/>
    <xf numFmtId="0" fontId="0" fillId="4" borderId="1" xfId="0" applyFill="1" applyBorder="1"/>
    <xf numFmtId="165" fontId="0" fillId="5" borderId="1" xfId="0" applyNumberFormat="1" applyFill="1" applyBorder="1"/>
    <xf numFmtId="0" fontId="0" fillId="5" borderId="1" xfId="0" applyFill="1" applyBorder="1"/>
    <xf numFmtId="0" fontId="2" fillId="5" borderId="1" xfId="0" applyFont="1" applyFill="1" applyBorder="1" applyAlignment="1">
      <alignment horizontal="center" textRotation="45" wrapText="1"/>
    </xf>
    <xf numFmtId="0" fontId="2" fillId="4" borderId="1" xfId="0" applyFont="1" applyFill="1" applyBorder="1" applyAlignment="1">
      <alignment horizontal="center" textRotation="45" wrapText="1"/>
    </xf>
    <xf numFmtId="165" fontId="2" fillId="4" borderId="1" xfId="0" applyNumberFormat="1" applyFont="1" applyFill="1" applyBorder="1" applyAlignment="1">
      <alignment horizontal="center" textRotation="45"/>
    </xf>
    <xf numFmtId="0" fontId="0" fillId="4" borderId="1" xfId="0" applyFill="1" applyBorder="1" applyAlignment="1">
      <alignment horizontal="center"/>
    </xf>
    <xf numFmtId="165" fontId="0" fillId="4" borderId="1" xfId="0" applyNumberFormat="1" applyFill="1" applyBorder="1" applyAlignment="1">
      <alignment horizontal="center"/>
    </xf>
    <xf numFmtId="0" fontId="0" fillId="0" borderId="1" xfId="0" applyBorder="1" applyAlignment="1">
      <alignment textRotation="45" wrapText="1"/>
    </xf>
    <xf numFmtId="0" fontId="0" fillId="0" borderId="1" xfId="0" applyBorder="1" applyAlignment="1">
      <alignment wrapText="1"/>
    </xf>
    <xf numFmtId="165" fontId="0" fillId="0" borderId="0" xfId="0" applyNumberFormat="1" applyAlignment="1">
      <alignment wrapText="1"/>
    </xf>
    <xf numFmtId="0" fontId="2" fillId="6" borderId="1" xfId="0" applyFont="1" applyFill="1" applyBorder="1" applyAlignment="1">
      <alignment horizontal="center" textRotation="45"/>
    </xf>
    <xf numFmtId="0" fontId="2" fillId="6" borderId="1" xfId="0" applyFont="1" applyFill="1" applyBorder="1" applyAlignment="1">
      <alignment horizontal="center" textRotation="45" wrapText="1"/>
    </xf>
    <xf numFmtId="0" fontId="2" fillId="7" borderId="1" xfId="0" applyFont="1" applyFill="1" applyBorder="1" applyAlignment="1">
      <alignment horizontal="center" textRotation="45"/>
    </xf>
    <xf numFmtId="0" fontId="0" fillId="0" borderId="1" xfId="0" applyBorder="1" applyAlignment="1">
      <alignment textRotation="45"/>
    </xf>
    <xf numFmtId="164" fontId="0" fillId="0" borderId="1" xfId="1" applyNumberFormat="1" applyFont="1" applyBorder="1"/>
    <xf numFmtId="166" fontId="0" fillId="0" borderId="1" xfId="1" applyNumberFormat="1" applyFont="1" applyBorder="1"/>
    <xf numFmtId="164" fontId="0" fillId="8" borderId="1" xfId="1" applyNumberFormat="1" applyFont="1" applyFill="1" applyBorder="1" applyAlignment="1">
      <alignment horizontal="center" wrapText="1"/>
    </xf>
    <xf numFmtId="0" fontId="2" fillId="8" borderId="1" xfId="0" applyFont="1" applyFill="1" applyBorder="1" applyAlignment="1">
      <alignment horizontal="center" textRotation="45" wrapText="1"/>
    </xf>
    <xf numFmtId="0" fontId="0" fillId="0" borderId="1" xfId="0" applyBorder="1" applyAlignment="1">
      <alignment horizontal="center" wrapText="1"/>
    </xf>
    <xf numFmtId="165" fontId="2" fillId="9" borderId="1" xfId="0" applyNumberFormat="1" applyFont="1" applyFill="1" applyBorder="1" applyAlignment="1">
      <alignment horizontal="center" textRotation="45" wrapText="1"/>
    </xf>
    <xf numFmtId="165" fontId="0" fillId="9" borderId="1" xfId="0" applyNumberFormat="1" applyFill="1" applyBorder="1" applyAlignment="1">
      <alignment horizontal="left" wrapText="1"/>
    </xf>
    <xf numFmtId="165" fontId="0" fillId="0" borderId="1" xfId="0" applyNumberFormat="1" applyBorder="1" applyAlignment="1">
      <alignment wrapText="1"/>
    </xf>
    <xf numFmtId="165" fontId="0" fillId="0" borderId="1" xfId="0" applyNumberFormat="1" applyBorder="1"/>
  </cellXfs>
  <cellStyles count="2">
    <cellStyle name="Currency" xfId="1" builtinId="4"/>
    <cellStyle name="Normal" xfId="0" builtinId="0"/>
  </cellStyles>
  <dxfs count="0"/>
  <tableStyles count="0" defaultTableStyle="TableStyleMedium2" defaultPivotStyle="PivotStyleLight16"/>
  <colors>
    <mruColors>
      <color rgb="FF8FCCFF"/>
      <color rgb="FFE35205"/>
      <color rgb="FF64A70B"/>
      <color rgb="FF0072CE"/>
      <color rgb="FFDA291C"/>
      <color rgb="FFFFFFD9"/>
      <color rgb="FFE1FFFF"/>
      <color rgb="FFCCFF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5205"/>
  </sheetPr>
  <dimension ref="A1:AF10"/>
  <sheetViews>
    <sheetView tabSelected="1" zoomScaleNormal="100" workbookViewId="0">
      <pane xSplit="2" ySplit="1" topLeftCell="D8" activePane="bottomRight" state="frozen"/>
      <selection pane="topRight" activeCell="C1" sqref="C1"/>
      <selection pane="bottomLeft" activeCell="A2" sqref="A2"/>
      <selection pane="bottomRight" activeCell="A2" sqref="A2:A9"/>
    </sheetView>
  </sheetViews>
  <sheetFormatPr defaultRowHeight="14.4" x14ac:dyDescent="0.3"/>
  <cols>
    <col min="1" max="1" width="18.6640625" style="2" customWidth="1"/>
    <col min="2" max="2" width="19.33203125" style="2" customWidth="1"/>
    <col min="3" max="3" width="38.6640625" style="2" hidden="1" customWidth="1"/>
    <col min="4" max="5" width="5.6640625" style="2" customWidth="1"/>
    <col min="6" max="7" width="5.6640625" customWidth="1"/>
    <col min="8" max="8" width="5.33203125" bestFit="1" customWidth="1"/>
    <col min="9" max="9" width="8.21875" style="2" customWidth="1"/>
    <col min="10" max="13" width="5.6640625" customWidth="1"/>
    <col min="14" max="14" width="12.109375" customWidth="1"/>
    <col min="15" max="15" width="12.5546875" style="11" customWidth="1"/>
    <col min="16" max="16" width="25.109375" style="22" customWidth="1"/>
    <col min="17" max="17" width="13" style="2" customWidth="1"/>
    <col min="18" max="18" width="10.6640625" style="2" customWidth="1"/>
    <col min="19" max="19" width="12.33203125" style="2" customWidth="1"/>
    <col min="20" max="22" width="12.88671875" style="2" customWidth="1"/>
    <col min="23" max="27" width="5.6640625" customWidth="1"/>
    <col min="28" max="28" width="17.33203125" customWidth="1"/>
    <col min="29" max="29" width="14.5546875" customWidth="1"/>
    <col min="31" max="31" width="12.5546875" customWidth="1"/>
    <col min="32" max="32" width="33.44140625" style="2" customWidth="1"/>
  </cols>
  <sheetData>
    <row r="1" spans="1:32" ht="263.39999999999998" customHeight="1" x14ac:dyDescent="0.3">
      <c r="A1" s="4" t="s">
        <v>0</v>
      </c>
      <c r="B1" s="4" t="s">
        <v>1</v>
      </c>
      <c r="C1" s="4" t="s">
        <v>22</v>
      </c>
      <c r="D1" s="24" t="s">
        <v>38</v>
      </c>
      <c r="E1" s="24" t="s">
        <v>42</v>
      </c>
      <c r="F1" s="23" t="s">
        <v>44</v>
      </c>
      <c r="G1" s="23" t="s">
        <v>43</v>
      </c>
      <c r="H1" s="24" t="s">
        <v>41</v>
      </c>
      <c r="I1" s="24" t="s">
        <v>46</v>
      </c>
      <c r="J1" s="23" t="s">
        <v>45</v>
      </c>
      <c r="K1" s="25" t="s">
        <v>37</v>
      </c>
      <c r="L1" s="25" t="s">
        <v>55</v>
      </c>
      <c r="M1" s="25" t="s">
        <v>56</v>
      </c>
      <c r="N1" s="16" t="s">
        <v>52</v>
      </c>
      <c r="O1" s="17" t="s">
        <v>18</v>
      </c>
      <c r="P1" s="32" t="s">
        <v>31</v>
      </c>
      <c r="Q1" s="3" t="s">
        <v>15</v>
      </c>
      <c r="R1" s="3" t="s">
        <v>16</v>
      </c>
      <c r="S1" s="3" t="s">
        <v>20</v>
      </c>
      <c r="T1" s="3" t="s">
        <v>33</v>
      </c>
      <c r="U1" s="3" t="s">
        <v>39</v>
      </c>
      <c r="V1" s="30" t="s">
        <v>40</v>
      </c>
      <c r="W1" s="23" t="s">
        <v>47</v>
      </c>
      <c r="X1" s="23" t="s">
        <v>48</v>
      </c>
      <c r="Y1" s="23" t="s">
        <v>49</v>
      </c>
      <c r="Z1" s="23" t="s">
        <v>50</v>
      </c>
      <c r="AA1" s="23" t="s">
        <v>54</v>
      </c>
      <c r="AB1" s="16" t="s">
        <v>51</v>
      </c>
      <c r="AC1" s="16" t="s">
        <v>19</v>
      </c>
      <c r="AD1" s="15" t="s">
        <v>53</v>
      </c>
      <c r="AE1" s="26" t="s">
        <v>35</v>
      </c>
      <c r="AF1" s="20" t="s">
        <v>36</v>
      </c>
    </row>
    <row r="2" spans="1:32" ht="43.2" customHeight="1" x14ac:dyDescent="0.3">
      <c r="A2" s="5" t="s">
        <v>2</v>
      </c>
      <c r="B2" s="5" t="s">
        <v>9</v>
      </c>
      <c r="C2" s="5" t="s">
        <v>23</v>
      </c>
      <c r="D2" s="31"/>
      <c r="E2" s="31"/>
      <c r="F2" s="1"/>
      <c r="G2" s="1"/>
      <c r="H2" s="1"/>
      <c r="I2" s="31"/>
      <c r="J2" s="1"/>
      <c r="K2" s="1"/>
      <c r="L2" s="1"/>
      <c r="M2" s="1"/>
      <c r="N2" s="18">
        <f t="shared" ref="N2:N9" si="0">SUM(D2:M2)</f>
        <v>0</v>
      </c>
      <c r="O2" s="19">
        <f>N2*0.8</f>
        <v>0</v>
      </c>
      <c r="P2" s="33"/>
      <c r="Q2" s="9">
        <v>10000</v>
      </c>
      <c r="R2" s="9">
        <v>20000</v>
      </c>
      <c r="S2" s="9">
        <v>10000</v>
      </c>
      <c r="T2" s="9">
        <v>9870</v>
      </c>
      <c r="U2" s="9">
        <v>9500</v>
      </c>
      <c r="V2" s="29">
        <v>20000</v>
      </c>
      <c r="W2" s="1"/>
      <c r="X2" s="1"/>
      <c r="Y2" s="1"/>
      <c r="Z2" s="1"/>
      <c r="AA2" s="1"/>
      <c r="AB2" s="12">
        <f>SUM(W2:AA2)</f>
        <v>0</v>
      </c>
      <c r="AC2" s="12">
        <f t="shared" ref="AC2:AC6" si="1">AB2*0.2</f>
        <v>0</v>
      </c>
      <c r="AD2" s="13">
        <f>N2+AB2</f>
        <v>0</v>
      </c>
      <c r="AE2" s="27"/>
      <c r="AF2" s="21"/>
    </row>
    <row r="3" spans="1:32" ht="56.4" customHeight="1" x14ac:dyDescent="0.3">
      <c r="A3" s="5" t="s">
        <v>3</v>
      </c>
      <c r="B3" s="5" t="s">
        <v>10</v>
      </c>
      <c r="C3" s="5" t="s">
        <v>24</v>
      </c>
      <c r="D3" s="31"/>
      <c r="E3" s="31"/>
      <c r="F3" s="1"/>
      <c r="G3" s="1"/>
      <c r="H3" s="1"/>
      <c r="I3" s="31"/>
      <c r="J3" s="1"/>
      <c r="K3" s="1"/>
      <c r="L3" s="1"/>
      <c r="M3" s="1"/>
      <c r="N3" s="18">
        <f t="shared" si="0"/>
        <v>0</v>
      </c>
      <c r="O3" s="19">
        <f t="shared" ref="O3:O9" si="2">N3*0.8</f>
        <v>0</v>
      </c>
      <c r="P3" s="33"/>
      <c r="Q3" s="9">
        <v>12000</v>
      </c>
      <c r="R3" s="9">
        <v>30000</v>
      </c>
      <c r="S3" s="9">
        <v>19500</v>
      </c>
      <c r="T3" s="9">
        <v>15870</v>
      </c>
      <c r="U3" s="9">
        <v>17500</v>
      </c>
      <c r="V3" s="29">
        <v>35000</v>
      </c>
      <c r="W3" s="1"/>
      <c r="X3" s="1"/>
      <c r="Y3" s="1"/>
      <c r="Z3" s="1"/>
      <c r="AA3" s="1"/>
      <c r="AB3" s="12">
        <f t="shared" ref="AB3:AB9" si="3">SUM(W3:AA3)</f>
        <v>0</v>
      </c>
      <c r="AC3" s="12">
        <f t="shared" si="1"/>
        <v>0</v>
      </c>
      <c r="AD3" s="13">
        <f t="shared" ref="AD3:AD9" si="4">N3+AB3</f>
        <v>0</v>
      </c>
      <c r="AE3" s="27"/>
      <c r="AF3" s="21"/>
    </row>
    <row r="4" spans="1:32" ht="36.6" customHeight="1" x14ac:dyDescent="0.3">
      <c r="A4" s="5" t="s">
        <v>4</v>
      </c>
      <c r="B4" s="5" t="s">
        <v>11</v>
      </c>
      <c r="C4" s="5" t="s">
        <v>25</v>
      </c>
      <c r="D4" s="31"/>
      <c r="E4" s="31"/>
      <c r="F4" s="1"/>
      <c r="G4" s="1"/>
      <c r="H4" s="1"/>
      <c r="I4" s="31"/>
      <c r="J4" s="1"/>
      <c r="K4" s="1"/>
      <c r="L4" s="1"/>
      <c r="M4" s="1"/>
      <c r="N4" s="18">
        <f t="shared" si="0"/>
        <v>0</v>
      </c>
      <c r="O4" s="19">
        <f t="shared" si="2"/>
        <v>0</v>
      </c>
      <c r="P4" s="33"/>
      <c r="Q4" s="9">
        <v>6000</v>
      </c>
      <c r="R4" s="9">
        <v>12000</v>
      </c>
      <c r="S4" s="9">
        <v>6000</v>
      </c>
      <c r="T4" s="9">
        <v>5870</v>
      </c>
      <c r="U4" s="9">
        <v>6000</v>
      </c>
      <c r="V4" s="29">
        <v>12000</v>
      </c>
      <c r="W4" s="1"/>
      <c r="X4" s="1"/>
      <c r="Y4" s="1"/>
      <c r="Z4" s="1"/>
      <c r="AA4" s="1"/>
      <c r="AB4" s="12">
        <f t="shared" si="3"/>
        <v>0</v>
      </c>
      <c r="AC4" s="12">
        <f t="shared" si="1"/>
        <v>0</v>
      </c>
      <c r="AD4" s="13">
        <f t="shared" si="4"/>
        <v>0</v>
      </c>
      <c r="AE4" s="27"/>
      <c r="AF4" s="21"/>
    </row>
    <row r="5" spans="1:32" ht="42" customHeight="1" x14ac:dyDescent="0.3">
      <c r="A5" s="5" t="s">
        <v>5</v>
      </c>
      <c r="B5" s="5" t="s">
        <v>12</v>
      </c>
      <c r="C5" s="5" t="s">
        <v>26</v>
      </c>
      <c r="D5" s="31"/>
      <c r="E5" s="31"/>
      <c r="F5" s="1"/>
      <c r="G5" s="1"/>
      <c r="H5" s="1"/>
      <c r="I5" s="31"/>
      <c r="J5" s="1"/>
      <c r="K5" s="1"/>
      <c r="L5" s="1"/>
      <c r="M5" s="1"/>
      <c r="N5" s="18">
        <f t="shared" si="0"/>
        <v>0</v>
      </c>
      <c r="O5" s="19">
        <f t="shared" si="2"/>
        <v>0</v>
      </c>
      <c r="P5" s="33"/>
      <c r="Q5" s="9">
        <v>22500</v>
      </c>
      <c r="R5" s="9">
        <v>45000</v>
      </c>
      <c r="S5" s="9">
        <v>29250</v>
      </c>
      <c r="T5" s="9">
        <v>22370</v>
      </c>
      <c r="U5" s="9">
        <v>22500</v>
      </c>
      <c r="V5" s="29">
        <v>45000</v>
      </c>
      <c r="W5" s="1"/>
      <c r="X5" s="1"/>
      <c r="Y5" s="1"/>
      <c r="Z5" s="1"/>
      <c r="AA5" s="1"/>
      <c r="AB5" s="12">
        <f t="shared" si="3"/>
        <v>0</v>
      </c>
      <c r="AC5" s="12">
        <f t="shared" si="1"/>
        <v>0</v>
      </c>
      <c r="AD5" s="13">
        <f t="shared" si="4"/>
        <v>0</v>
      </c>
      <c r="AE5" s="27"/>
      <c r="AF5" s="21"/>
    </row>
    <row r="6" spans="1:32" ht="32.4" customHeight="1" x14ac:dyDescent="0.3">
      <c r="A6" s="5" t="s">
        <v>6</v>
      </c>
      <c r="B6" s="5" t="s">
        <v>13</v>
      </c>
      <c r="C6" s="5" t="s">
        <v>27</v>
      </c>
      <c r="D6" s="31"/>
      <c r="E6" s="31"/>
      <c r="F6" s="1"/>
      <c r="G6" s="1"/>
      <c r="H6" s="1"/>
      <c r="I6" s="31"/>
      <c r="J6" s="1"/>
      <c r="K6" s="1"/>
      <c r="L6" s="1"/>
      <c r="M6" s="1"/>
      <c r="N6" s="18">
        <f t="shared" si="0"/>
        <v>0</v>
      </c>
      <c r="O6" s="19">
        <f t="shared" si="2"/>
        <v>0</v>
      </c>
      <c r="P6" s="33"/>
      <c r="Q6" s="9">
        <v>6500</v>
      </c>
      <c r="R6" s="9">
        <v>7000</v>
      </c>
      <c r="S6" s="9">
        <v>6500</v>
      </c>
      <c r="T6" s="9">
        <v>6000</v>
      </c>
      <c r="U6" s="9">
        <v>7673</v>
      </c>
      <c r="V6" s="29">
        <v>40000</v>
      </c>
      <c r="W6" s="1"/>
      <c r="X6" s="1"/>
      <c r="Y6" s="1"/>
      <c r="Z6" s="1"/>
      <c r="AA6" s="1"/>
      <c r="AB6" s="12">
        <f t="shared" si="3"/>
        <v>0</v>
      </c>
      <c r="AC6" s="12">
        <f t="shared" si="1"/>
        <v>0</v>
      </c>
      <c r="AD6" s="13">
        <f t="shared" si="4"/>
        <v>0</v>
      </c>
      <c r="AE6" s="27"/>
      <c r="AF6" s="21"/>
    </row>
    <row r="7" spans="1:32" ht="66" customHeight="1" x14ac:dyDescent="0.3">
      <c r="A7" s="5" t="s">
        <v>32</v>
      </c>
      <c r="B7" s="5" t="s">
        <v>21</v>
      </c>
      <c r="C7" s="5" t="s">
        <v>28</v>
      </c>
      <c r="D7" s="31"/>
      <c r="E7" s="31"/>
      <c r="F7" s="1"/>
      <c r="G7" s="1"/>
      <c r="H7" s="1"/>
      <c r="I7" s="31"/>
      <c r="J7" s="1"/>
      <c r="K7" s="1"/>
      <c r="L7" s="1"/>
      <c r="M7" s="1"/>
      <c r="N7" s="18">
        <f t="shared" si="0"/>
        <v>0</v>
      </c>
      <c r="O7" s="19">
        <f t="shared" si="2"/>
        <v>0</v>
      </c>
      <c r="P7" s="33"/>
      <c r="Q7" s="9">
        <v>0</v>
      </c>
      <c r="R7" s="9">
        <v>0</v>
      </c>
      <c r="S7" s="9">
        <v>0</v>
      </c>
      <c r="T7" s="9">
        <v>4870</v>
      </c>
      <c r="U7" s="9">
        <v>4750</v>
      </c>
      <c r="V7" s="29">
        <v>12500</v>
      </c>
      <c r="W7" s="1"/>
      <c r="X7" s="1"/>
      <c r="Y7" s="1"/>
      <c r="Z7" s="1"/>
      <c r="AA7" s="1"/>
      <c r="AB7" s="12">
        <f t="shared" si="3"/>
        <v>0</v>
      </c>
      <c r="AC7" s="12"/>
      <c r="AD7" s="13">
        <f t="shared" si="4"/>
        <v>0</v>
      </c>
      <c r="AE7" s="27"/>
      <c r="AF7" s="21"/>
    </row>
    <row r="8" spans="1:32" ht="43.8" customHeight="1" x14ac:dyDescent="0.3">
      <c r="A8" s="5" t="s">
        <v>7</v>
      </c>
      <c r="B8" s="5" t="s">
        <v>34</v>
      </c>
      <c r="C8" s="5" t="s">
        <v>29</v>
      </c>
      <c r="D8" s="31"/>
      <c r="E8" s="31"/>
      <c r="F8" s="1"/>
      <c r="G8" s="1"/>
      <c r="H8" s="1"/>
      <c r="I8" s="31"/>
      <c r="J8" s="1"/>
      <c r="K8" s="1"/>
      <c r="L8" s="1"/>
      <c r="M8" s="1"/>
      <c r="N8" s="18">
        <f t="shared" si="0"/>
        <v>0</v>
      </c>
      <c r="O8" s="19">
        <f t="shared" si="2"/>
        <v>0</v>
      </c>
      <c r="P8" s="33"/>
      <c r="Q8" s="9">
        <v>2000</v>
      </c>
      <c r="R8" s="9">
        <v>5000</v>
      </c>
      <c r="S8" s="9">
        <v>5250</v>
      </c>
      <c r="T8" s="9">
        <v>4000</v>
      </c>
      <c r="U8" s="9">
        <v>3000</v>
      </c>
      <c r="V8" s="29">
        <v>10000</v>
      </c>
      <c r="W8" s="1"/>
      <c r="X8" s="1"/>
      <c r="Y8" s="1"/>
      <c r="Z8" s="1"/>
      <c r="AA8" s="1"/>
      <c r="AB8" s="12">
        <f t="shared" si="3"/>
        <v>0</v>
      </c>
      <c r="AC8" s="12">
        <f>AB8*0.2</f>
        <v>0</v>
      </c>
      <c r="AD8" s="13">
        <f t="shared" si="4"/>
        <v>0</v>
      </c>
      <c r="AE8" s="27"/>
      <c r="AF8" s="21"/>
    </row>
    <row r="9" spans="1:32" ht="30.6" customHeight="1" x14ac:dyDescent="0.3">
      <c r="A9" s="5" t="s">
        <v>8</v>
      </c>
      <c r="B9" s="5" t="s">
        <v>14</v>
      </c>
      <c r="C9" s="5" t="s">
        <v>30</v>
      </c>
      <c r="D9" s="31"/>
      <c r="E9" s="31"/>
      <c r="F9" s="1"/>
      <c r="G9" s="1"/>
      <c r="H9" s="1"/>
      <c r="I9" s="31"/>
      <c r="J9" s="1"/>
      <c r="K9" s="1"/>
      <c r="L9" s="1"/>
      <c r="M9" s="1"/>
      <c r="N9" s="18">
        <f t="shared" si="0"/>
        <v>0</v>
      </c>
      <c r="O9" s="19">
        <f t="shared" si="2"/>
        <v>0</v>
      </c>
      <c r="P9" s="33"/>
      <c r="Q9" s="9">
        <v>5000</v>
      </c>
      <c r="R9" s="9">
        <v>10000</v>
      </c>
      <c r="S9" s="9">
        <v>5000</v>
      </c>
      <c r="T9" s="9">
        <v>4000</v>
      </c>
      <c r="U9" s="9">
        <v>4750</v>
      </c>
      <c r="V9" s="29">
        <v>15000</v>
      </c>
      <c r="W9" s="1"/>
      <c r="X9" s="1"/>
      <c r="Y9" s="1"/>
      <c r="Z9" s="1"/>
      <c r="AA9" s="1"/>
      <c r="AB9" s="12">
        <f t="shared" si="3"/>
        <v>0</v>
      </c>
      <c r="AC9" s="12">
        <f>AB9*0.2</f>
        <v>0</v>
      </c>
      <c r="AD9" s="13">
        <f t="shared" si="4"/>
        <v>0</v>
      </c>
      <c r="AE9" s="27"/>
      <c r="AF9" s="21"/>
    </row>
    <row r="10" spans="1:32" ht="15.6" x14ac:dyDescent="0.3">
      <c r="A10" s="8" t="s">
        <v>17</v>
      </c>
      <c r="B10" s="6"/>
      <c r="C10" s="6"/>
      <c r="D10" s="21"/>
      <c r="E10" s="21"/>
      <c r="F10" s="7"/>
      <c r="G10" s="7"/>
      <c r="H10" s="7"/>
      <c r="I10" s="21"/>
      <c r="J10" s="7"/>
      <c r="K10" s="7"/>
      <c r="L10" s="7"/>
      <c r="M10" s="7"/>
      <c r="N10" s="7"/>
      <c r="O10" s="35"/>
      <c r="P10" s="34"/>
      <c r="Q10" s="10">
        <f t="shared" ref="Q10:V10" si="5">SUM(Q2:Q9)</f>
        <v>64000</v>
      </c>
      <c r="R10" s="10">
        <f t="shared" si="5"/>
        <v>129000</v>
      </c>
      <c r="S10" s="10">
        <f t="shared" si="5"/>
        <v>81500</v>
      </c>
      <c r="T10" s="10">
        <f t="shared" si="5"/>
        <v>72850</v>
      </c>
      <c r="U10" s="10">
        <f t="shared" si="5"/>
        <v>75673</v>
      </c>
      <c r="V10" s="10">
        <f t="shared" si="5"/>
        <v>189500</v>
      </c>
      <c r="W10" s="7"/>
      <c r="X10" s="7"/>
      <c r="Y10" s="7"/>
      <c r="Z10" s="7"/>
      <c r="AA10" s="7"/>
      <c r="AB10" s="12"/>
      <c r="AC10" s="12"/>
      <c r="AD10" s="14"/>
      <c r="AE10" s="28"/>
      <c r="AF10" s="21"/>
    </row>
  </sheetData>
  <autoFilter ref="A1:AF1" xr:uid="{00000000-0009-0000-0000-000000000000}">
    <sortState xmlns:xlrd2="http://schemas.microsoft.com/office/spreadsheetml/2017/richdata2" ref="A2:AF12">
      <sortCondition ref="A1"/>
    </sortState>
  </autoFilter>
  <phoneticPr fontId="5" type="noConversion"/>
  <pageMargins left="0.7" right="0.7" top="0.75" bottom="0.75" header="0.3" footer="0.3"/>
  <pageSetup orientation="portrait" r:id="rId1"/>
  <ignoredErrors>
    <ignoredError sqref="AB2:AB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31772A8FF92142948DFE4586A5B7B8" ma:contentTypeVersion="18" ma:contentTypeDescription="Create a new document." ma:contentTypeScope="" ma:versionID="ca8486796dc7482fabd85a03bf426d3c">
  <xsd:schema xmlns:xsd="http://www.w3.org/2001/XMLSchema" xmlns:xs="http://www.w3.org/2001/XMLSchema" xmlns:p="http://schemas.microsoft.com/office/2006/metadata/properties" xmlns:ns2="41947f58-fe70-40b7-a53d-f15a45aedaf3" xmlns:ns3="f5e377ea-6721-49d8-83ac-b971a86e5110" targetNamespace="http://schemas.microsoft.com/office/2006/metadata/properties" ma:root="true" ma:fieldsID="1e2e2fb0b9ea523524d69512f36497b6" ns2:_="" ns3:_="">
    <xsd:import namespace="41947f58-fe70-40b7-a53d-f15a45aedaf3"/>
    <xsd:import namespace="f5e377ea-6721-49d8-83ac-b971a86e51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947f58-fe70-40b7-a53d-f15a45aed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c725b0-7ae3-4364-b702-460552be50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377ea-6721-49d8-83ac-b971a86e511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5f500d-c55e-4c24-86c2-afc3e1057b24}" ma:internalName="TaxCatchAll" ma:showField="CatchAllData" ma:web="f5e377ea-6721-49d8-83ac-b971a86e51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947f58-fe70-40b7-a53d-f15a45aedaf3">
      <Terms xmlns="http://schemas.microsoft.com/office/infopath/2007/PartnerControls"/>
    </lcf76f155ced4ddcb4097134ff3c332f>
    <TaxCatchAll xmlns="f5e377ea-6721-49d8-83ac-b971a86e5110" xsi:nil="true"/>
  </documentManagement>
</p:properties>
</file>

<file path=customXml/itemProps1.xml><?xml version="1.0" encoding="utf-8"?>
<ds:datastoreItem xmlns:ds="http://schemas.openxmlformats.org/officeDocument/2006/customXml" ds:itemID="{B87AD0FC-08B8-4BF5-B9B3-B5895FF47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947f58-fe70-40b7-a53d-f15a45aedaf3"/>
    <ds:schemaRef ds:uri="f5e377ea-6721-49d8-83ac-b971a86e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A8A97B-FFF8-491A-979C-2581C8919F0E}">
  <ds:schemaRefs>
    <ds:schemaRef ds:uri="http://schemas.microsoft.com/sharepoint/v3/contenttype/forms"/>
  </ds:schemaRefs>
</ds:datastoreItem>
</file>

<file path=customXml/itemProps3.xml><?xml version="1.0" encoding="utf-8"?>
<ds:datastoreItem xmlns:ds="http://schemas.openxmlformats.org/officeDocument/2006/customXml" ds:itemID="{7E5F1F55-0A39-45AD-99E7-46B4834FE1A8}">
  <ds:schemaRefs>
    <ds:schemaRef ds:uri="http://schemas.microsoft.com/office/2006/metadata/properties"/>
    <ds:schemaRef ds:uri="http://schemas.microsoft.com/office/infopath/2007/PartnerControls"/>
    <ds:schemaRef ds:uri="41947f58-fe70-40b7-a53d-f15a45aedaf3"/>
    <ds:schemaRef ds:uri="f5e377ea-6721-49d8-83ac-b971a86e51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Weyburn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Gushuliak</dc:creator>
  <cp:lastModifiedBy>Kristin Gushuliak</cp:lastModifiedBy>
  <cp:lastPrinted>2014-11-12T19:14:13Z</cp:lastPrinted>
  <dcterms:created xsi:type="dcterms:W3CDTF">2014-10-24T20:52:27Z</dcterms:created>
  <dcterms:modified xsi:type="dcterms:W3CDTF">2024-09-10T19:24:18Z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0x0101003531772A8FF92142948DFE4586A5B7B8</vt:lpwstr>
  </property>
  <property fmtid="{D5CDD505-2E9C-101B-9397-08002B2CF9AE}" pid="3" name="Order">
    <vt:r8>6154700</vt:r8>
  </property>
  <property fmtid="{D5CDD505-2E9C-101B-9397-08002B2CF9AE}" pid="4" name="MediaServiceImageTags">
    <vt:lpwstr/>
  </property>
</Properties>
</file>